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Life Choices Mode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<sst xmlns="http://schemas.openxmlformats.org/spreadsheetml/2006/main" count="50" uniqueCount="49">
  <si>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ShouldLabs Life Choices Model (ALPHA)</t>
  </si>
  <si>
    <t>Visit ShouldLabs.com for descriptions of each question and more information.</t>
  </si>
  <si>
    <t>Choice</t>
  </si>
  <si>
    <t>Options</t>
  </si>
  <si>
    <t>Health</t>
  </si>
  <si>
    <t>Wealth</t>
  </si>
  <si>
    <t>Happiness</t>
  </si>
  <si>
    <t>Risk</t>
  </si>
  <si>
    <t>When Should I Get Married?</t>
  </si>
  <si>
    <t>Never (Not Yet)</t>
  </si>
  <si>
    <t>When Should I Have Children?</t>
  </si>
  <si>
    <t>How Many Children Should I Have?</t>
  </si>
  <si>
    <t>None</t>
  </si>
  <si>
    <t>Where Should I Live?</t>
  </si>
  <si>
    <t>City</t>
  </si>
  <si>
    <t>What Kinds of Social Comparisons Should I Make?</t>
  </si>
  <si>
    <t>Limited or None</t>
  </si>
  <si>
    <t>How Much Education Should I Get?</t>
  </si>
  <si>
    <t>Graduate and Professional</t>
  </si>
  <si>
    <t>Should I Buy or Rent a Home?</t>
  </si>
  <si>
    <t>Rent</t>
  </si>
  <si>
    <t>How Should I Pay For a Car?</t>
  </si>
  <si>
    <t>Cash</t>
  </si>
  <si>
    <t>What Should I Eat?</t>
  </si>
  <si>
    <t>Health Focused</t>
  </si>
  <si>
    <t>How Much Exercise Should I Get?</t>
  </si>
  <si>
    <t>Active</t>
  </si>
  <si>
    <t>What Type of Job Should I Get?</t>
  </si>
  <si>
    <t>Self Employed</t>
  </si>
  <si>
    <t>How Much Should I Save?</t>
  </si>
  <si>
    <t>Rapid (&gt;18%)</t>
  </si>
  <si>
    <t>How Should I Relate to Learning Outside of School?</t>
  </si>
  <si>
    <t>Life Long</t>
  </si>
  <si>
    <t>How Should I Spend My Time?</t>
  </si>
  <si>
    <t>Work Focus</t>
  </si>
  <si>
    <t>How Should I Spend My Money?</t>
  </si>
  <si>
    <t>Experiences</t>
  </si>
  <si>
    <t>How Should I Use Debt?</t>
  </si>
  <si>
    <t>Limited</t>
  </si>
  <si>
    <t>How Big Should My Social Network Be?</t>
  </si>
  <si>
    <t>Broad</t>
  </si>
  <si>
    <t>How Should I Think About Risky Behaviors? (Smoking, Drugs, Unprotected Sex)</t>
  </si>
  <si>
    <t>Risk Averse</t>
  </si>
  <si>
    <t>What Type of Goals Should I Have?</t>
  </si>
  <si>
    <t>Intrinsic</t>
  </si>
  <si>
    <t>Score</t>
  </si>
  <si>
    <t>Minimum Values</t>
  </si>
  <si>
    <t>Maximum Values</t>
  </si>
  <si>
    <t xml:space="preserve">% of Optimal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</si>
</sst>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0.00%"/>
  </numFmts>
  <fonts count="5">
    <font>
      <sz val="10"/>
      <name val="Arial"/>
      <family val="2"/>
    </font>
    <font>
      <sz val="15"/>
      <name val="Cambria"/>
      <family val="1"/>
    </font>
    <font>
      <sz val="10"/>
      <name val="Calibri"/>
      <family val="2"/>
    </font>
    <font>
      <b/>
      <sz val="14"/>
      <name val="Cambria"/>
      <family val="1"/>
    </font>
    <font>
      <sz val="10"/>
      <color indexed="9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Alignment="1">
      <alignment/>
    </xf>
    <xf numFmtId="164" fontId="4" fillId="3" borderId="0" xfId="0" applyFont="1" applyFill="1" applyAlignment="1">
      <alignment horizontal="left"/>
    </xf>
    <xf numFmtId="164" fontId="4" fillId="3" borderId="0" xfId="0" applyFont="1" applyFill="1" applyAlignment="1">
      <alignment/>
    </xf>
    <xf numFmtId="164" fontId="4" fillId="4" borderId="0" xfId="0" applyFont="1" applyFill="1" applyAlignment="1">
      <alignment/>
    </xf>
    <xf numFmtId="165" fontId="0" fillId="0" borderId="0" xfId="0" applyNumberFormat="1" applyAlignment="1">
      <alignment/>
    </xf>
    <xf numFmtId="164" fontId="4" fillId="5" borderId="0" xfId="0" applyFont="1" applyFill="1" applyAlignment="1">
      <alignment horizontal="left"/>
    </xf>
    <xf numFmtId="164" fontId="4" fillId="5" borderId="0" xfId="0" applyFont="1" applyFill="1" applyAlignment="1">
      <alignment/>
    </xf>
    <xf numFmtId="166" fontId="0" fillId="0" borderId="0" xfId="0" applyNumberFormat="1" applyAlignment="1">
      <alignment/>
    </xf>
    <xf numFmtId="164" fontId="2" fillId="2" borderId="0" xfId="0" applyFont="1" applyFill="1" applyAlignment="1">
      <alignment/>
    </xf>
    <xf numFmtId="164" fontId="4" fillId="6" borderId="0" xfId="0" applyFont="1" applyFill="1" applyAlignment="1">
      <alignment/>
    </xf>
    <xf numFmtId="164" fontId="4" fillId="7" borderId="0" xfId="0" applyFont="1" applyFill="1" applyAlignment="1">
      <alignment/>
    </xf>
    <xf numFmtId="166" fontId="4" fillId="7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03" zoomScaleNormal="103" workbookViewId="0" topLeftCell="A1">
      <selection activeCell="I11" sqref="I11"/>
    </sheetView>
  </sheetViews>
  <sheetFormatPr defaultColWidth="12.57421875" defaultRowHeight="12.75"/>
  <cols>
    <col min="1" max="1" width="62.140625" style="0" customWidth="1"/>
    <col min="2" max="2" width="24.57421875" style="0" customWidth="1"/>
    <col min="3" max="4" width="11.57421875" style="0" customWidth="1"/>
    <col min="5" max="5" width="16.7109375" style="0" customWidth="1"/>
    <col min="6" max="8" width="11.57421875" style="0" customWidth="1"/>
    <col min="9" max="9" width="23.421875" style="0" customWidth="1"/>
    <col min="10" max="10" width="22.140625" style="0" customWidth="1"/>
    <col min="11" max="11" width="35.28125" style="0" customWidth="1"/>
    <col min="12" max="16384" width="11.57421875" style="0" customWidth="1"/>
  </cols>
  <sheetData>
    <row r="1" ht="12.75">
      <c r="A1" s="1" t="s">
        <v>0</v>
      </c>
    </row>
    <row r="2" ht="12.75">
      <c r="A2" s="2" t="s">
        <v>1</v>
      </c>
    </row>
    <row r="4" spans="1:7" ht="12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/>
    </row>
    <row r="5" spans="1:9" ht="12.75">
      <c r="A5" s="4" t="s">
        <v>8</v>
      </c>
      <c r="B5" s="4" t="s">
        <v>9</v>
      </c>
      <c r="C5" s="5">
        <f>IF(B5="Earlier (&lt; Age 20)",1,IF(B5="Later (&gt; Age 20)",1,0))</f>
        <v>0</v>
      </c>
      <c r="D5" s="5">
        <f>IF(B5="Later (&gt; Age 20)",1,-1)</f>
        <v>-1</v>
      </c>
      <c r="E5" s="5">
        <f>IF(B5="Never (Not Yet)",-1,IF(B5="Later (&gt; Age 20)",1,0))</f>
        <v>-1</v>
      </c>
      <c r="F5" s="5">
        <f>IF(B5="Later (&gt; Age 20)",-1,IF(B5="Earlier (&lt; Age 20)",1,0))</f>
        <v>0</v>
      </c>
      <c r="G5" s="6"/>
      <c r="I5" s="7"/>
    </row>
    <row r="6" spans="1:7" ht="12.75">
      <c r="A6" s="8" t="s">
        <v>10</v>
      </c>
      <c r="B6" s="8" t="s">
        <v>9</v>
      </c>
      <c r="C6" s="9">
        <f>0</f>
        <v>0</v>
      </c>
      <c r="D6" s="9">
        <f>IF(B6="Never (Not Yet)",1,-1)</f>
        <v>1</v>
      </c>
      <c r="E6" s="9">
        <f>IF(B6="Never (Not Yet)",0,1)</f>
        <v>0</v>
      </c>
      <c r="F6" s="9">
        <f>IF(B6="Outside Marriage",1,0)</f>
        <v>0</v>
      </c>
      <c r="G6" s="6"/>
    </row>
    <row r="7" spans="1:7" ht="12.75">
      <c r="A7" s="4" t="s">
        <v>11</v>
      </c>
      <c r="B7" s="4" t="s">
        <v>12</v>
      </c>
      <c r="C7" s="5">
        <v>0</v>
      </c>
      <c r="D7" s="5">
        <f>IF(B7="Many (3+)",-1,0)</f>
        <v>0</v>
      </c>
      <c r="E7" s="5">
        <v>0</v>
      </c>
      <c r="F7" s="5">
        <v>0</v>
      </c>
      <c r="G7" s="6"/>
    </row>
    <row r="8" spans="1:9" ht="12.75">
      <c r="A8" s="8" t="s">
        <v>13</v>
      </c>
      <c r="B8" s="8" t="s">
        <v>14</v>
      </c>
      <c r="C8" s="9">
        <f>IF(B8="Rural",0,1)</f>
        <v>1</v>
      </c>
      <c r="D8" s="9">
        <f>IF(B8="Rural",-1,1)</f>
        <v>1</v>
      </c>
      <c r="E8" s="9">
        <f>IF(B8="City",0,1)</f>
        <v>0</v>
      </c>
      <c r="F8" s="9">
        <f>IF(B8="City",1,IF(B8="Suburb",-1,0))</f>
        <v>1</v>
      </c>
      <c r="G8" s="6"/>
      <c r="I8" s="7"/>
    </row>
    <row r="9" spans="1:7" ht="12.75">
      <c r="A9" s="4" t="s">
        <v>15</v>
      </c>
      <c r="B9" s="4" t="s">
        <v>16</v>
      </c>
      <c r="C9" s="5">
        <v>0</v>
      </c>
      <c r="D9" s="5">
        <v>0</v>
      </c>
      <c r="E9" s="5">
        <f>IF(B9="Often (It Could Be Better)",-1,1)</f>
        <v>1</v>
      </c>
      <c r="F9" s="5">
        <f>IF(B9="Limited or None",0,1)</f>
        <v>0</v>
      </c>
      <c r="G9" s="6"/>
    </row>
    <row r="10" spans="1:7" ht="12.75">
      <c r="A10" s="8" t="s">
        <v>17</v>
      </c>
      <c r="B10" s="8" t="s">
        <v>18</v>
      </c>
      <c r="C10" s="9">
        <f>IF(B10="High School or Less",-1,1)</f>
        <v>1</v>
      </c>
      <c r="D10" s="9">
        <f>IF(B10="High School or Less",-1,IF(B10="Bachelors",0,1))</f>
        <v>1</v>
      </c>
      <c r="E10" s="9">
        <f>IF(B10="High School or Less",0,1)</f>
        <v>1</v>
      </c>
      <c r="F10" s="9">
        <f>IF(B10="High School or Less",1,-1)</f>
        <v>-1</v>
      </c>
      <c r="G10" s="6"/>
    </row>
    <row r="11" spans="1:9" ht="12.75">
      <c r="A11" s="4" t="s">
        <v>19</v>
      </c>
      <c r="B11" s="4" t="s">
        <v>20</v>
      </c>
      <c r="C11" s="5">
        <v>0</v>
      </c>
      <c r="D11" s="5">
        <f>IF(B11="Buy",1,0)</f>
        <v>0</v>
      </c>
      <c r="E11" s="5">
        <v>0</v>
      </c>
      <c r="F11" s="5">
        <f>IF(B11="Buy",1,0)</f>
        <v>0</v>
      </c>
      <c r="G11" s="6"/>
      <c r="I11" s="7"/>
    </row>
    <row r="12" spans="1:7" ht="12.75">
      <c r="A12" s="8" t="s">
        <v>21</v>
      </c>
      <c r="B12" s="8" t="s">
        <v>22</v>
      </c>
      <c r="C12" s="9">
        <v>0</v>
      </c>
      <c r="D12" s="9">
        <f>IF(B12="None",0,-1)</f>
        <v>-1</v>
      </c>
      <c r="E12" s="9">
        <v>0</v>
      </c>
      <c r="F12" s="9">
        <f>IF(B12="None",1,0)</f>
        <v>0</v>
      </c>
      <c r="G12" s="6"/>
    </row>
    <row r="13" spans="1:7" ht="12.75">
      <c r="A13" s="4" t="s">
        <v>23</v>
      </c>
      <c r="B13" s="4" t="s">
        <v>24</v>
      </c>
      <c r="C13" s="5">
        <f>IF(B13="Health Focused",1,0)</f>
        <v>1</v>
      </c>
      <c r="D13" s="5">
        <f>IF(B13="Health Focused",1,0)</f>
        <v>1</v>
      </c>
      <c r="E13" s="5">
        <f>IF(B13="Health Focused",1,0)</f>
        <v>1</v>
      </c>
      <c r="F13" s="5">
        <f>IF(B13="Unmanaged",1,-1)</f>
        <v>-1</v>
      </c>
      <c r="G13" s="6"/>
    </row>
    <row r="14" spans="1:9" ht="12.75">
      <c r="A14" s="8" t="s">
        <v>25</v>
      </c>
      <c r="B14" s="8" t="s">
        <v>26</v>
      </c>
      <c r="C14" s="9">
        <f>IF(B14="Limited",-1,1)</f>
        <v>1</v>
      </c>
      <c r="D14" s="9">
        <f>IF(B14="Limited",-1,1)</f>
        <v>1</v>
      </c>
      <c r="E14" s="9">
        <f>IF(B14="Limited",0,1)</f>
        <v>1</v>
      </c>
      <c r="F14" s="9">
        <f>IF(B14="Limited",0,-1)</f>
        <v>-1</v>
      </c>
      <c r="G14" s="6"/>
      <c r="I14" s="10"/>
    </row>
    <row r="15" spans="1:7" ht="12.75">
      <c r="A15" s="4" t="s">
        <v>27</v>
      </c>
      <c r="B15" s="4" t="s">
        <v>28</v>
      </c>
      <c r="C15" s="5">
        <v>0</v>
      </c>
      <c r="D15" s="5">
        <f>IF(B15="Unemployed",-1,0)</f>
        <v>0</v>
      </c>
      <c r="E15" s="5">
        <f>IF(B15="Self Employed",1,IF(B15="Unemployed",-1,0))</f>
        <v>1</v>
      </c>
      <c r="F15" s="5">
        <f>IF(B15="Self Employed",1,IF(B15="Unemployed",1,0))</f>
        <v>1</v>
      </c>
      <c r="G15" s="6"/>
    </row>
    <row r="16" spans="1:7" ht="12.75">
      <c r="A16" s="8" t="s">
        <v>29</v>
      </c>
      <c r="B16" s="8" t="s">
        <v>30</v>
      </c>
      <c r="C16" s="9">
        <f>IF(B16="Limited (&lt;12%)",0,1)</f>
        <v>1</v>
      </c>
      <c r="D16" s="9">
        <f>IF(B16="Rapid (&gt;18%)",1,0)</f>
        <v>1</v>
      </c>
      <c r="E16" s="9">
        <f>IF(B16="Rapid (&gt;18%)",1,0)</f>
        <v>1</v>
      </c>
      <c r="F16" s="9">
        <f>IF(B16="Limited (&lt;12%)",1,-1)</f>
        <v>-1</v>
      </c>
      <c r="G16" s="6"/>
    </row>
    <row r="17" spans="1:9" ht="12.75">
      <c r="A17" s="4" t="s">
        <v>31</v>
      </c>
      <c r="B17" s="4" t="s">
        <v>32</v>
      </c>
      <c r="C17" s="5">
        <f>IF(B17="Life Long",1,0)</f>
        <v>1</v>
      </c>
      <c r="D17" s="5">
        <f>IF(B17="Life Long",1,0)</f>
        <v>1</v>
      </c>
      <c r="E17" s="5">
        <f>IF(B17="Life Long",1,0)</f>
        <v>1</v>
      </c>
      <c r="F17" s="5">
        <v>0</v>
      </c>
      <c r="G17" s="6"/>
      <c r="I17" s="7"/>
    </row>
    <row r="18" spans="1:7" ht="12.75">
      <c r="A18" s="8" t="s">
        <v>33</v>
      </c>
      <c r="B18" s="8" t="s">
        <v>34</v>
      </c>
      <c r="C18" s="9">
        <f>IF(B18="Relationships Focus",1,0)</f>
        <v>0</v>
      </c>
      <c r="D18" s="9">
        <f>IF(B18="Work Focus",1,0)</f>
        <v>1</v>
      </c>
      <c r="E18" s="9">
        <f>IF(B18="Leisure Focus",0,1)</f>
        <v>1</v>
      </c>
      <c r="F18" s="9">
        <v>0</v>
      </c>
      <c r="G18" s="6"/>
    </row>
    <row r="19" spans="1:7" ht="12.75">
      <c r="A19" s="4" t="s">
        <v>35</v>
      </c>
      <c r="B19" s="4" t="s">
        <v>36</v>
      </c>
      <c r="C19" s="5">
        <v>0</v>
      </c>
      <c r="D19" s="5">
        <f>IF(B19="Goods",-1,0)</f>
        <v>0</v>
      </c>
      <c r="E19" s="5">
        <f>IF(B19="Goods",0,1)</f>
        <v>1</v>
      </c>
      <c r="F19" s="5">
        <v>0</v>
      </c>
      <c r="G19" s="6"/>
    </row>
    <row r="20" spans="1:10" ht="12.75">
      <c r="A20" s="8" t="s">
        <v>37</v>
      </c>
      <c r="B20" s="8" t="s">
        <v>38</v>
      </c>
      <c r="C20" s="9">
        <f>IF(B20="High Leverage (&gt;39% Debt-to-Income)",-1,0)</f>
        <v>0</v>
      </c>
      <c r="D20" s="9">
        <f>IF(B20="High Leverage (&gt;39% Debt-to-Income)",-1,IF(B20="Limited",1,0))</f>
        <v>1</v>
      </c>
      <c r="E20" s="9">
        <f>IF(B20="High Leverage (&gt;39% Debt-to-Income)",-1,0)</f>
        <v>0</v>
      </c>
      <c r="F20" s="9">
        <f>IF(B20="Limited",0,1)</f>
        <v>0</v>
      </c>
      <c r="G20" s="6"/>
      <c r="J20" s="7"/>
    </row>
    <row r="21" spans="1:7" ht="12.75">
      <c r="A21" s="4" t="s">
        <v>39</v>
      </c>
      <c r="B21" s="4" t="s">
        <v>40</v>
      </c>
      <c r="C21" s="5">
        <f>IF(B21="Broad",1,IF(B21="Narrow",0,-1))</f>
        <v>1</v>
      </c>
      <c r="D21" s="5">
        <f>IF(B21="Broad",1,0)</f>
        <v>1</v>
      </c>
      <c r="E21" s="5">
        <f>IF(B21="Isolated",-1,1)</f>
        <v>1</v>
      </c>
      <c r="F21" s="5">
        <f>IF(B21="Isolated",1,0)</f>
        <v>0</v>
      </c>
      <c r="G21" s="6"/>
    </row>
    <row r="22" spans="1:7" ht="12.75">
      <c r="A22" s="8" t="s">
        <v>41</v>
      </c>
      <c r="B22" s="8" t="s">
        <v>42</v>
      </c>
      <c r="C22" s="9">
        <f>IF(B22="Risk Seeking",-1,0)</f>
        <v>0</v>
      </c>
      <c r="D22" s="9">
        <f>IF(B22="Risk Seeking",-1,0)</f>
        <v>0</v>
      </c>
      <c r="E22" s="9">
        <f>IF(B22="Risk Seeking",-1,0)</f>
        <v>0</v>
      </c>
      <c r="F22" s="9">
        <f>IF(B22="Risk Averse",-1,1)</f>
        <v>-1</v>
      </c>
      <c r="G22" s="6"/>
    </row>
    <row r="23" spans="1:7" ht="12.75">
      <c r="A23" s="4" t="s">
        <v>43</v>
      </c>
      <c r="B23" s="4" t="s">
        <v>44</v>
      </c>
      <c r="C23" s="5">
        <v>0</v>
      </c>
      <c r="D23" s="5">
        <v>0</v>
      </c>
      <c r="E23" s="5">
        <f>IF(B23="Extrinsic",-1,1)</f>
        <v>1</v>
      </c>
      <c r="F23" s="5">
        <f>IF(B23="Extrinsic",1,0)</f>
        <v>0</v>
      </c>
      <c r="G23" s="6"/>
    </row>
    <row r="24" spans="1:7" ht="12.75">
      <c r="A24" s="11"/>
      <c r="B24" s="11"/>
      <c r="C24" s="11"/>
      <c r="D24" s="11"/>
      <c r="E24" s="11"/>
      <c r="F24" s="11"/>
      <c r="G24" s="11"/>
    </row>
    <row r="25" spans="1:7" ht="12.75">
      <c r="A25" s="12" t="s">
        <v>45</v>
      </c>
      <c r="B25" s="12"/>
      <c r="C25" s="12">
        <f>SUM(C5:C23)</f>
        <v>7</v>
      </c>
      <c r="D25" s="12">
        <f>SUM(D5:D23)</f>
        <v>8</v>
      </c>
      <c r="E25" s="12">
        <f>SUM(E5:E23)</f>
        <v>10</v>
      </c>
      <c r="F25" s="12">
        <f>SUM(F5:F23)</f>
        <v>-3</v>
      </c>
      <c r="G25" s="6">
        <f>C25+D25+E25+(-1*F25)</f>
        <v>28</v>
      </c>
    </row>
    <row r="26" spans="1:9" ht="12.75">
      <c r="A26" s="12" t="s">
        <v>46</v>
      </c>
      <c r="B26" s="12"/>
      <c r="C26" s="12">
        <v>-5</v>
      </c>
      <c r="D26" s="12">
        <v>-11</v>
      </c>
      <c r="E26" s="12">
        <v>-7</v>
      </c>
      <c r="F26" s="12">
        <v>-15</v>
      </c>
      <c r="G26" s="6">
        <f>-32</f>
        <v>-32</v>
      </c>
      <c r="I26" s="10"/>
    </row>
    <row r="27" spans="1:7" ht="12.75">
      <c r="A27" s="12" t="s">
        <v>47</v>
      </c>
      <c r="B27" s="12"/>
      <c r="C27" s="12">
        <v>9</v>
      </c>
      <c r="D27" s="12">
        <v>12</v>
      </c>
      <c r="E27" s="12">
        <v>14</v>
      </c>
      <c r="F27" s="12">
        <v>7</v>
      </c>
      <c r="G27" s="6">
        <v>37</v>
      </c>
    </row>
    <row r="28" spans="1:7" ht="12.75">
      <c r="A28" s="11"/>
      <c r="B28" s="11"/>
      <c r="C28" s="11"/>
      <c r="D28" s="11"/>
      <c r="E28" s="11"/>
      <c r="F28" s="11"/>
      <c r="G28" s="11"/>
    </row>
    <row r="29" spans="1:7" ht="12.75">
      <c r="A29" s="13" t="s">
        <v>48</v>
      </c>
      <c r="B29" s="13"/>
      <c r="C29" s="14">
        <f>((C25-C26)/(C27-C26))</f>
        <v>0.8571428571428571</v>
      </c>
      <c r="D29" s="14">
        <f>((D25-D26)/(D27-D26))</f>
        <v>0.8260869565217391</v>
      </c>
      <c r="E29" s="14">
        <f>((E25-E26)/(E27-E26))</f>
        <v>0.8095238095238095</v>
      </c>
      <c r="F29" s="14">
        <f>((F25-F26)/(F27-F26))</f>
        <v>0.5454545454545454</v>
      </c>
      <c r="G29" s="14">
        <f>((G25-G26)/(G27-G26))</f>
        <v>0.8695652173913043</v>
      </c>
    </row>
  </sheetData>
  <sheetProtection selectLockedCells="1" selectUnlockedCells="1"/>
  <dataValidations count="21">
    <dataValidation type="list" operator="equal" sqref="B5">
      <formula1>"Never (Not Yet),Earlier (&lt; Age 20),Later (&gt; Age 20)"</formula1>
    </dataValidation>
    <dataValidation type="list" operator="equal" sqref="B6">
      <formula1>"Never (Not Yet),After Marriage,Outside Marriage,Outside Marriage (Economically Stable)"</formula1>
    </dataValidation>
    <dataValidation type="list" operator="equal" sqref="B8">
      <formula1>"City,Suburb,Rural"</formula1>
    </dataValidation>
    <dataValidation type="list" operator="equal" sqref="B9">
      <formula1>"Limited or None,Often (It Could Be Worse),Often (It Could Be Better)"</formula1>
    </dataValidation>
    <dataValidation type="list" operator="equal" sqref="B10">
      <formula1>"High School or Less,Bachelors,Graduate and Professional"</formula1>
    </dataValidation>
    <dataValidation type="list" operator="equal" sqref="B11">
      <formula1>"Buy,Rent,Parent's Home"</formula1>
    </dataValidation>
    <dataValidation type="list" operator="equal" sqref="B12">
      <formula1>"None,Cash,Lease or Finance"</formula1>
    </dataValidation>
    <dataValidation type="list" operator="equal" sqref="B13">
      <formula1>"Unmanaged,Health Focused"</formula1>
    </dataValidation>
    <dataValidation type="list" operator="equal" allowBlank="1" sqref="B14">
      <formula1>"Limited,Active"</formula1>
    </dataValidation>
    <dataValidation type="list" operator="equal" sqref="B15">
      <formula1>"Student,Unemployed,Employee,Self Employed"</formula1>
    </dataValidation>
    <dataValidation type="list" operator="equal" sqref="B16">
      <formula1>"Limited (&lt;12%),Retirement Focused (&gt;12% and &lt;18%),Rapid (&gt;18%)"</formula1>
    </dataValidation>
    <dataValidation type="list" operator="equal" allowBlank="1" sqref="B17">
      <formula1>"School-centric,Life Long"</formula1>
    </dataValidation>
    <dataValidation type="list" operator="equal" sqref="B18">
      <formula1>"Leisure Focus,Work Focus,Relationships Focus"</formula1>
    </dataValidation>
    <dataValidation type="list" operator="equal" allowBlank="1" sqref="B19">
      <formula1>"Goods,Experiences,Altruism"</formula1>
    </dataValidation>
    <dataValidation type="list" operator="equal" sqref="B20">
      <formula1>"Limited,Low Leverage (&lt;39% Debt-to-Income),High Leverage (&gt;39% Debt-to-Income)"</formula1>
    </dataValidation>
    <dataValidation type="list" operator="equal" sqref="B21">
      <formula1>"Broad,Narrow,Isolated"</formula1>
    </dataValidation>
    <dataValidation type="list" operator="equal" sqref="B22">
      <formula1>"Risk Averse,Risk Seeking"</formula1>
    </dataValidation>
    <dataValidation type="list" operator="equal" sqref="B23">
      <formula1>"Extrinsic,Intrinsic"</formula1>
    </dataValidation>
    <dataValidation type="list" operator="equal" allowBlank="1" sqref="I26">
      <formula1>".03,.06,.09"</formula1>
    </dataValidation>
    <dataValidation operator="equal" allowBlank="1" showInputMessage="1" prompt="Never: You think it’s the cats meow to live the single life, perhaps cohabiting with your significant other but avoiding the economic and existential ties that marriage entails.&#10;&#10;Earlier (Before Age 20): You’re deeply and madly in love with someone you met before you’re legally allowed to curse their existence over a glass of Bourbon.&#10;&#10;Later (After Age 20): The Marriage bells ring but only after you are both financially stable enough to afford to go into crippling debt planning your wedding day." sqref="A5">
      <formula1>0</formula1>
    </dataValidation>
    <dataValidation type="list" operator="equal" sqref="B7">
      <formula1>"None,Few (&lt; 3),Many (3+)"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Spalding</dc:creator>
  <cp:keywords/>
  <dc:description/>
  <cp:lastModifiedBy>Steve Spalding</cp:lastModifiedBy>
  <dcterms:created xsi:type="dcterms:W3CDTF">2012-10-09T16:57:22Z</dcterms:created>
  <dcterms:modified xsi:type="dcterms:W3CDTF">2012-10-22T15:25:13Z</dcterms:modified>
  <cp:category/>
  <cp:version/>
  <cp:contentType/>
  <cp:contentStatus/>
  <cp:revision>15</cp:revision>
</cp:coreProperties>
</file>